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4° trimestre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l="1"/>
  <c r="J9" i="1" l="1"/>
  <c r="J10" i="1" s="1"/>
  <c r="J8" i="1"/>
  <c r="K9" i="1" l="1"/>
  <c r="K8" i="1" l="1"/>
  <c r="G7" i="2" l="1"/>
  <c r="C15" i="4" l="1"/>
  <c r="C8" i="4"/>
  <c r="D15" i="4" l="1"/>
  <c r="C17" i="4" l="1"/>
  <c r="G9" i="2" l="1"/>
  <c r="G11" i="2" s="1"/>
  <c r="G13" i="2" s="1"/>
  <c r="D17" i="4" s="1"/>
  <c r="D18" i="4" s="1"/>
  <c r="G10" i="1"/>
  <c r="I10" i="1"/>
  <c r="K10" i="1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<sst xmlns="http://schemas.openxmlformats.org/spreadsheetml/2006/main" count="52" uniqueCount="44">
  <si>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</si>
  <si>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</si>
  <si>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</si>
  <si>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</si>
  <si>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</si>
  <si>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</si>
  <si>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</si>
  <si>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</si>
  <si>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</si>
  <si>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</si>
  <si>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</si>
  <si>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</si>
  <si>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</si>
  <si>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</si>
  <si>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</si>
  <si>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</si>
  <si>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</si>
  <si>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</si>
  <si>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</si>
  <si>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</si>
  <si>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</si>
  <si>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</si>
  <si>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</si>
  <si>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</si>
  <si>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</si>
  <si>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</si>
  <si>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</si>
  <si>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</si>
  <si>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</si>
  <si>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</si>
  <si>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</si>
  <si>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</si>
  <si>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</si>
  <si>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</si>
  <si>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</si>
  <si>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</si>
  <si>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</si>
  <si>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2021</t>
  </si>
  <si>
    <t>Deuda Pública Bruta Total al 31 de diciembre del año 2021</t>
  </si>
  <si>
    <t>Deuda Pública Bruta Total al 31 de Diciembre del año 2021</t>
  </si>
  <si>
    <t>Enero- Diciembre 2022</t>
  </si>
  <si>
    <t>Deuda Pública Bruta Total  descontando la amortización de Banobras al 31 de diciembre de 2022</t>
  </si>
  <si>
    <t>AL 31 de Diciembre de 2022</t>
  </si>
  <si>
    <t>TIIE + 0.85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</si>
</sst>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F19" sqref="F19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40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27</v>
      </c>
      <c r="D7" s="10" t="s">
        <v>43</v>
      </c>
      <c r="E7" s="11" t="s">
        <v>22</v>
      </c>
      <c r="F7" s="12" t="s">
        <v>23</v>
      </c>
      <c r="G7" s="32">
        <v>540000000</v>
      </c>
      <c r="H7" s="12" t="s">
        <v>36</v>
      </c>
      <c r="I7" s="32">
        <v>344999999.99999869</v>
      </c>
      <c r="J7" s="32">
        <f>G7-I7</f>
        <v>195000000.00000131</v>
      </c>
      <c r="K7" s="13">
        <f>J7*1/I7</f>
        <v>0.56521739130435378</v>
      </c>
    </row>
    <row r="8" spans="2:11" ht="30.75" customHeight="1" x14ac:dyDescent="0.25">
      <c r="B8" s="9" t="s">
        <v>20</v>
      </c>
      <c r="C8" s="10" t="s">
        <v>21</v>
      </c>
      <c r="D8" s="10" t="s">
        <v>24</v>
      </c>
      <c r="E8" s="11" t="s">
        <v>25</v>
      </c>
      <c r="F8" s="12" t="s">
        <v>26</v>
      </c>
      <c r="G8" s="32">
        <v>609801665.26999998</v>
      </c>
      <c r="H8" s="12" t="s">
        <v>36</v>
      </c>
      <c r="I8" s="32">
        <v>369545116.25</v>
      </c>
      <c r="J8" s="32">
        <f>G8-I8</f>
        <v>240256549.01999998</v>
      </c>
      <c r="K8" s="13">
        <f>J8*1/I8</f>
        <v>0.65014131821854371</v>
      </c>
    </row>
    <row r="9" spans="2:11" ht="30.75" customHeight="1" x14ac:dyDescent="0.25">
      <c r="B9" s="9" t="s">
        <v>20</v>
      </c>
      <c r="C9" s="10" t="s">
        <v>27</v>
      </c>
      <c r="D9" s="10" t="s">
        <v>28</v>
      </c>
      <c r="E9" s="11" t="s">
        <v>25</v>
      </c>
      <c r="F9" s="11" t="s">
        <v>29</v>
      </c>
      <c r="G9" s="33">
        <v>255769230</v>
      </c>
      <c r="H9" s="12" t="s">
        <v>36</v>
      </c>
      <c r="I9" s="32">
        <v>180145090</v>
      </c>
      <c r="J9" s="32">
        <f>G9-I9</f>
        <v>75624140</v>
      </c>
      <c r="K9" s="13">
        <f>J9*1/I9</f>
        <v>0.41979573242878837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894690206.24999869</v>
      </c>
      <c r="J10" s="35">
        <f>SUM(J7:J9)</f>
        <v>510880689.02000129</v>
      </c>
      <c r="K10" s="16">
        <f>J10*1/I10</f>
        <v>0.57101406213141059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17" sqref="G17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38</v>
      </c>
      <c r="C6" s="76"/>
      <c r="D6" s="76"/>
      <c r="E6" s="76"/>
      <c r="F6" s="76"/>
      <c r="G6" s="36">
        <v>977743500.75999999</v>
      </c>
    </row>
    <row r="7" spans="2:7" ht="22.5" customHeight="1" x14ac:dyDescent="0.25">
      <c r="B7" s="75" t="s">
        <v>39</v>
      </c>
      <c r="C7" s="76"/>
      <c r="D7" s="76"/>
      <c r="E7" s="76"/>
      <c r="F7" s="76"/>
      <c r="G7" s="37">
        <f>+G6</f>
        <v>977743500.75999999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41336584.509999998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936406916.25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11716710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924690206.25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30000000</v>
      </c>
    </row>
    <row r="13" spans="2:7" ht="25.5" customHeight="1" thickBot="1" x14ac:dyDescent="0.3">
      <c r="B13" s="70" t="s">
        <v>41</v>
      </c>
      <c r="C13" s="71"/>
      <c r="D13" s="71"/>
      <c r="E13" s="71"/>
      <c r="F13" s="71"/>
      <c r="G13" s="40">
        <f>G11-G12</f>
        <v>894690206.25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33" sqref="D33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37</v>
      </c>
      <c r="D5" s="31" t="s">
        <v>42</v>
      </c>
    </row>
    <row r="6" spans="2:5" x14ac:dyDescent="0.25">
      <c r="B6" s="22" t="s">
        <v>30</v>
      </c>
      <c r="C6" s="41">
        <v>118503000000</v>
      </c>
      <c r="D6" s="42">
        <v>118503000000</v>
      </c>
    </row>
    <row r="7" spans="2:5" ht="15.75" thickBot="1" x14ac:dyDescent="0.3">
      <c r="B7" s="23" t="s">
        <v>31</v>
      </c>
      <c r="C7" s="43">
        <v>977743500.75999999</v>
      </c>
      <c r="D7" s="44">
        <f>+D17</f>
        <v>894690206.25</v>
      </c>
    </row>
    <row r="8" spans="2:5" ht="15.75" thickBot="1" x14ac:dyDescent="0.3">
      <c r="B8" s="24" t="s">
        <v>32</v>
      </c>
      <c r="C8" s="25">
        <f>C7/C6</f>
        <v>8.2507911256255121E-3</v>
      </c>
      <c r="D8" s="25">
        <f>D7/D6</f>
        <v>7.5499371851345531E-3</v>
      </c>
      <c r="E8" s="3"/>
    </row>
    <row r="9" spans="2:5" hidden="1" x14ac:dyDescent="0.25">
      <c r="B9" s="19"/>
      <c r="C9" s="17"/>
      <c r="D9" s="17"/>
    </row>
    <row r="10" spans="2:5" hidden="1" x14ac:dyDescent="0.25">
      <c r="B10" s="19"/>
      <c r="C10" s="17"/>
      <c r="D10" s="17"/>
    </row>
    <row r="11" spans="2:5" hidden="1" x14ac:dyDescent="0.25">
      <c r="B11" s="19" t="s">
        <v>33</v>
      </c>
      <c r="C11" s="19"/>
      <c r="D11" s="19"/>
      <c r="E11" s="1"/>
    </row>
    <row r="12" spans="2:5" hidden="1" x14ac:dyDescent="0.25">
      <c r="B12" s="26" t="s">
        <v>35</v>
      </c>
      <c r="C12" s="27"/>
      <c r="D12" s="27"/>
      <c r="E12" s="6"/>
    </row>
    <row r="13" spans="2:5" hidden="1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2021</v>
      </c>
      <c r="D15" s="31" t="str">
        <f>D5</f>
        <v>AL 31 de Diciembre de 2022</v>
      </c>
    </row>
    <row r="16" spans="2:5" x14ac:dyDescent="0.25">
      <c r="B16" s="22" t="s">
        <v>34</v>
      </c>
      <c r="C16" s="45">
        <v>2388514880.5899997</v>
      </c>
      <c r="D16" s="48">
        <v>2550859134.9800005</v>
      </c>
      <c r="E16" s="5"/>
    </row>
    <row r="17" spans="2:4" ht="15.75" thickBot="1" x14ac:dyDescent="0.3">
      <c r="B17" s="29" t="s">
        <v>31</v>
      </c>
      <c r="C17" s="46">
        <f>C7</f>
        <v>977743500.75999999</v>
      </c>
      <c r="D17" s="47">
        <f>+Amortización!G13</f>
        <v>894690206.25</v>
      </c>
    </row>
    <row r="18" spans="2:4" ht="15.75" thickBot="1" x14ac:dyDescent="0.3">
      <c r="B18" s="24" t="s">
        <v>32</v>
      </c>
      <c r="C18" s="30">
        <f>C17/C16</f>
        <v>0.40935206588224493</v>
      </c>
      <c r="D18" s="30">
        <f>D17/D16</f>
        <v>0.35074073435929448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Ana Lilia Gutierrez Ramirez</cp:lastModifiedBy>
  <cp:lastPrinted>2023-01-24T15:45:22Z</cp:lastPrinted>
  <dcterms:created xsi:type="dcterms:W3CDTF">2016-06-13T19:42:18Z</dcterms:created>
  <dcterms:modified xsi:type="dcterms:W3CDTF">2023-01-24T15:45:31Z</dcterms:modified>
</cp:coreProperties>
</file>